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\Documents\"/>
    </mc:Choice>
  </mc:AlternateContent>
  <xr:revisionPtr revIDLastSave="0" documentId="13_ncr:1_{07C72C27-7F63-4189-BB3C-1A3A01DE0A7A}" xr6:coauthVersionLast="47" xr6:coauthVersionMax="47" xr10:uidLastSave="{00000000-0000-0000-0000-000000000000}"/>
  <bookViews>
    <workbookView xWindow="-120" yWindow="-120" windowWidth="29040" windowHeight="15720" xr2:uid="{108630A4-B8D3-43AA-BF76-0FEB0C91ACF8}"/>
  </bookViews>
  <sheets>
    <sheet name="var0 (ГОСТ)" sheetId="5" r:id="rId1"/>
    <sheet name="var1" sheetId="2" r:id="rId2"/>
    <sheet name="var2" sheetId="4" r:id="rId3"/>
    <sheet name="var3" sheetId="3" r:id="rId4"/>
    <sheet name="var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9" i="3" s="1"/>
  <c r="E10" i="3" s="1"/>
  <c r="E8" i="6"/>
  <c r="C10" i="6"/>
  <c r="E5" i="6"/>
  <c r="E7" i="2"/>
  <c r="E7" i="6"/>
  <c r="E3" i="6"/>
  <c r="E9" i="6"/>
  <c r="E10" i="6" s="1"/>
  <c r="C8" i="6"/>
  <c r="E7" i="3"/>
  <c r="E5" i="3"/>
  <c r="E8" i="5"/>
  <c r="C8" i="5"/>
  <c r="E7" i="5"/>
  <c r="E9" i="5" s="1"/>
  <c r="E10" i="5" s="1"/>
  <c r="C7" i="5"/>
  <c r="E4" i="5"/>
  <c r="E3" i="5"/>
  <c r="E5" i="4"/>
  <c r="E8" i="4"/>
  <c r="C8" i="4"/>
  <c r="E7" i="4"/>
  <c r="C7" i="4"/>
  <c r="E4" i="4"/>
  <c r="E3" i="4"/>
  <c r="E8" i="3"/>
  <c r="C8" i="3"/>
  <c r="C7" i="3"/>
  <c r="E8" i="2"/>
  <c r="C8" i="2"/>
  <c r="E4" i="2"/>
  <c r="E3" i="2"/>
  <c r="C7" i="2"/>
  <c r="E9" i="4" l="1"/>
  <c r="E10" i="4" s="1"/>
  <c r="E9" i="2"/>
  <c r="E10" i="2" s="1"/>
</calcChain>
</file>

<file path=xl/sharedStrings.xml><?xml version="1.0" encoding="utf-8"?>
<sst xmlns="http://schemas.openxmlformats.org/spreadsheetml/2006/main" count="140" uniqueCount="43">
  <si>
    <t>Проницаемость</t>
  </si>
  <si>
    <t>мД</t>
  </si>
  <si>
    <t>Вязкость</t>
  </si>
  <si>
    <t>u</t>
  </si>
  <si>
    <t>k</t>
  </si>
  <si>
    <t>Площадь</t>
  </si>
  <si>
    <t>S</t>
  </si>
  <si>
    <t>м</t>
  </si>
  <si>
    <t>Длина</t>
  </si>
  <si>
    <t>L</t>
  </si>
  <si>
    <t>Перепад</t>
  </si>
  <si>
    <t>dP</t>
  </si>
  <si>
    <t>м2</t>
  </si>
  <si>
    <t>Па*с</t>
  </si>
  <si>
    <t>Па</t>
  </si>
  <si>
    <t>Расход</t>
  </si>
  <si>
    <t>Q</t>
  </si>
  <si>
    <t>м3/сек</t>
  </si>
  <si>
    <t>Интеграл</t>
  </si>
  <si>
    <t>2П</t>
  </si>
  <si>
    <t>Итого коэффициент</t>
  </si>
  <si>
    <t>м3/сут</t>
  </si>
  <si>
    <t>Д</t>
  </si>
  <si>
    <t>см3/сек</t>
  </si>
  <si>
    <t>сп</t>
  </si>
  <si>
    <t>см</t>
  </si>
  <si>
    <t>атм</t>
  </si>
  <si>
    <t>см2</t>
  </si>
  <si>
    <t>кгс/см2</t>
  </si>
  <si>
    <t>мПа*с</t>
  </si>
  <si>
    <t>Д != 1 мкм2!!!</t>
  </si>
  <si>
    <t>Д == 1 мкм2!!!</t>
  </si>
  <si>
    <t>бар (0.1 МПа)</t>
  </si>
  <si>
    <t>https://files.stroyinf.ru/Data2/1/4294850/4294850532.pdf</t>
  </si>
  <si>
    <t>http://www.aquaprop.ru/upload/Teoria/zakon_darsi.pdf</t>
  </si>
  <si>
    <t>Гиматудинов Физика нефтяного и газового пласта</t>
  </si>
  <si>
    <t>Tarek Ahmed</t>
  </si>
  <si>
    <t>md</t>
  </si>
  <si>
    <t>cp</t>
  </si>
  <si>
    <t>ft2</t>
  </si>
  <si>
    <t>ft</t>
  </si>
  <si>
    <t>psia</t>
  </si>
  <si>
    <t>bbl/day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</si>
</sst>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3" fillId="0" borderId="0" xfId="1"/>
    <xf numFmtId="0" fontId="2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57150</xdr:rowOff>
    </xdr:from>
    <xdr:to>
      <xdr:col>20</xdr:col>
      <xdr:colOff>229804</xdr:colOff>
      <xdr:row>31</xdr:row>
      <xdr:rowOff>57974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229CD64-4EB8-2804-2489-2F679C454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57150"/>
          <a:ext cx="8630854" cy="5906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57150</xdr:rowOff>
    </xdr:from>
    <xdr:to>
      <xdr:col>17</xdr:col>
      <xdr:colOff>158642</xdr:colOff>
      <xdr:row>12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BC6B798-3918-E015-B921-AFE66613D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57150"/>
          <a:ext cx="6788042" cy="2371725"/>
        </a:xfrm>
        <a:prstGeom prst="rect">
          <a:avLst/>
        </a:prstGeom>
      </xdr:spPr>
    </xdr:pic>
    <xdr:clientData/>
  </xdr:twoCellAnchor>
  <xdr:twoCellAnchor editAs="oneCell">
    <xdr:from>
      <xdr:col>17</xdr:col>
      <xdr:colOff>485775</xdr:colOff>
      <xdr:row>1</xdr:row>
      <xdr:rowOff>9525</xdr:rowOff>
    </xdr:from>
    <xdr:to>
      <xdr:col>26</xdr:col>
      <xdr:colOff>172172</xdr:colOff>
      <xdr:row>22</xdr:row>
      <xdr:rowOff>10083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6CC63EF-3A27-49C7-965E-6293B81A1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72900" y="200025"/>
          <a:ext cx="5172797" cy="4001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130495</xdr:rowOff>
    </xdr:from>
    <xdr:to>
      <xdr:col>16</xdr:col>
      <xdr:colOff>266700</xdr:colOff>
      <xdr:row>15</xdr:row>
      <xdr:rowOff>126261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24AAE0D-FA6F-4ED2-8086-10B62B643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130495"/>
          <a:ext cx="6419850" cy="2853266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37</xdr:row>
      <xdr:rowOff>130494</xdr:rowOff>
    </xdr:from>
    <xdr:to>
      <xdr:col>16</xdr:col>
      <xdr:colOff>228600</xdr:colOff>
      <xdr:row>42</xdr:row>
      <xdr:rowOff>155856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02C8CFF-BFA7-436B-906B-FE01A2D32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5300" y="7178994"/>
          <a:ext cx="6238875" cy="9778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419101</xdr:colOff>
      <xdr:row>0</xdr:row>
      <xdr:rowOff>164781</xdr:rowOff>
    </xdr:from>
    <xdr:to>
      <xdr:col>16</xdr:col>
      <xdr:colOff>590551</xdr:colOff>
      <xdr:row>22</xdr:row>
      <xdr:rowOff>175489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2670733-080C-4B5A-8CC2-18EDB9194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6" y="164781"/>
          <a:ext cx="6267450" cy="42017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114300</xdr:rowOff>
    </xdr:from>
    <xdr:to>
      <xdr:col>19</xdr:col>
      <xdr:colOff>362998</xdr:colOff>
      <xdr:row>25</xdr:row>
      <xdr:rowOff>57807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5729485-1C9C-3C0A-549B-1DAD7EE8B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5" y="114300"/>
          <a:ext cx="7506748" cy="4706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les.stroyinf.ru/Data2/1/4294850/429485053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quaprop.ru/upload/Teoria/zakon_darsi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A407-AA7E-41B3-980D-7BEFC127662A}">
  <dimension ref="A1:I33"/>
  <sheetViews>
    <sheetView tabSelected="1" workbookViewId="0">
      <selection activeCell="E19" sqref="E19"/>
    </sheetView>
  </sheetViews>
  <sheetFormatPr defaultRowHeight="15" x14ac:dyDescent="0.25"/>
  <cols>
    <col min="1" max="1" width="19.28515625" bestFit="1" customWidth="1"/>
    <col min="2" max="2" width="5.140625" customWidth="1"/>
    <col min="3" max="3" width="6.7109375" customWidth="1"/>
    <col min="4" max="4" width="13.5703125" bestFit="1" customWidth="1"/>
    <col min="5" max="5" width="14.85546875" customWidth="1"/>
  </cols>
  <sheetData>
    <row r="1" spans="1:6" x14ac:dyDescent="0.25">
      <c r="A1" t="s">
        <v>0</v>
      </c>
      <c r="B1" t="s">
        <v>4</v>
      </c>
      <c r="C1">
        <v>1</v>
      </c>
      <c r="D1" s="1" t="s">
        <v>31</v>
      </c>
      <c r="E1">
        <v>1000</v>
      </c>
      <c r="F1" t="s">
        <v>1</v>
      </c>
    </row>
    <row r="2" spans="1:6" x14ac:dyDescent="0.25">
      <c r="A2" t="s">
        <v>2</v>
      </c>
      <c r="B2" t="s">
        <v>3</v>
      </c>
      <c r="C2">
        <v>1</v>
      </c>
      <c r="D2" t="s">
        <v>29</v>
      </c>
      <c r="E2">
        <v>1</v>
      </c>
      <c r="F2" t="s">
        <v>24</v>
      </c>
    </row>
    <row r="3" spans="1:6" x14ac:dyDescent="0.25">
      <c r="A3" t="s">
        <v>5</v>
      </c>
      <c r="B3" t="s">
        <v>6</v>
      </c>
      <c r="C3">
        <v>1</v>
      </c>
      <c r="D3" t="s">
        <v>27</v>
      </c>
      <c r="E3">
        <f>1/100^2</f>
        <v>1E-4</v>
      </c>
      <c r="F3" t="s">
        <v>12</v>
      </c>
    </row>
    <row r="4" spans="1:6" x14ac:dyDescent="0.25">
      <c r="A4" t="s">
        <v>8</v>
      </c>
      <c r="B4" t="s">
        <v>9</v>
      </c>
      <c r="C4">
        <v>1</v>
      </c>
      <c r="D4" t="s">
        <v>25</v>
      </c>
      <c r="E4">
        <f>1/100</f>
        <v>0.01</v>
      </c>
      <c r="F4" t="s">
        <v>7</v>
      </c>
    </row>
    <row r="5" spans="1:6" x14ac:dyDescent="0.25">
      <c r="A5" t="s">
        <v>10</v>
      </c>
      <c r="B5" t="s">
        <v>11</v>
      </c>
      <c r="C5">
        <v>1</v>
      </c>
      <c r="D5" t="s">
        <v>32</v>
      </c>
      <c r="E5">
        <v>1.01325</v>
      </c>
      <c r="F5" t="s">
        <v>26</v>
      </c>
    </row>
    <row r="7" spans="1:6" x14ac:dyDescent="0.25">
      <c r="A7" t="s">
        <v>15</v>
      </c>
      <c r="B7" t="s">
        <v>16</v>
      </c>
      <c r="C7">
        <f>C1/C2*C3/C4*C5</f>
        <v>1</v>
      </c>
      <c r="D7" t="s">
        <v>23</v>
      </c>
      <c r="E7">
        <f>60*60*24/100^3</f>
        <v>8.6400000000000005E-2</v>
      </c>
      <c r="F7" t="s">
        <v>21</v>
      </c>
    </row>
    <row r="8" spans="1:6" x14ac:dyDescent="0.25">
      <c r="A8" t="s">
        <v>18</v>
      </c>
      <c r="B8" t="s">
        <v>19</v>
      </c>
      <c r="C8">
        <f>PI()*2</f>
        <v>6.2831853071795862</v>
      </c>
      <c r="E8">
        <f>PI()*2</f>
        <v>6.2831853071795862</v>
      </c>
    </row>
    <row r="9" spans="1:6" x14ac:dyDescent="0.25">
      <c r="E9">
        <f>E7/E1*E2/E3*E4/E5*E8</f>
        <v>5.3576828081945846E-2</v>
      </c>
    </row>
    <row r="10" spans="1:6" x14ac:dyDescent="0.25">
      <c r="A10" t="s">
        <v>20</v>
      </c>
      <c r="E10" s="3">
        <f>1/E9</f>
        <v>18.664785426835991</v>
      </c>
    </row>
    <row r="33" spans="9:9" x14ac:dyDescent="0.25">
      <c r="I33" s="2" t="s">
        <v>33</v>
      </c>
    </row>
  </sheetData>
  <hyperlinks>
    <hyperlink ref="I33" r:id="rId1" xr:uid="{B8CEB7B8-4B7A-4810-8FCC-F3C94006458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C2D28-06D4-462A-B8CB-D4B4EC5605CE}">
  <dimension ref="A1:G14"/>
  <sheetViews>
    <sheetView workbookViewId="0">
      <selection activeCell="H22" sqref="H22"/>
    </sheetView>
  </sheetViews>
  <sheetFormatPr defaultRowHeight="15" x14ac:dyDescent="0.25"/>
  <cols>
    <col min="1" max="1" width="19.28515625" bestFit="1" customWidth="1"/>
    <col min="2" max="2" width="5.140625" customWidth="1"/>
    <col min="3" max="3" width="6.7109375" customWidth="1"/>
    <col min="4" max="4" width="13.5703125" bestFit="1" customWidth="1"/>
    <col min="5" max="5" width="14.85546875" customWidth="1"/>
  </cols>
  <sheetData>
    <row r="1" spans="1:7" x14ac:dyDescent="0.25">
      <c r="A1" t="s">
        <v>0</v>
      </c>
      <c r="B1" t="s">
        <v>4</v>
      </c>
      <c r="C1">
        <v>1</v>
      </c>
      <c r="D1" s="1" t="s">
        <v>30</v>
      </c>
      <c r="E1">
        <v>1000</v>
      </c>
      <c r="F1" t="s">
        <v>1</v>
      </c>
    </row>
    <row r="2" spans="1:7" x14ac:dyDescent="0.25">
      <c r="A2" t="s">
        <v>2</v>
      </c>
      <c r="B2" t="s">
        <v>3</v>
      </c>
      <c r="C2">
        <v>1</v>
      </c>
      <c r="D2" t="s">
        <v>24</v>
      </c>
      <c r="E2">
        <v>1</v>
      </c>
      <c r="F2" t="s">
        <v>24</v>
      </c>
    </row>
    <row r="3" spans="1:7" x14ac:dyDescent="0.25">
      <c r="A3" t="s">
        <v>5</v>
      </c>
      <c r="B3" t="s">
        <v>6</v>
      </c>
      <c r="C3">
        <v>1</v>
      </c>
      <c r="D3" t="s">
        <v>27</v>
      </c>
      <c r="E3">
        <f>1/100^2</f>
        <v>1E-4</v>
      </c>
      <c r="F3" t="s">
        <v>12</v>
      </c>
    </row>
    <row r="4" spans="1:7" x14ac:dyDescent="0.25">
      <c r="A4" t="s">
        <v>8</v>
      </c>
      <c r="B4" t="s">
        <v>9</v>
      </c>
      <c r="C4">
        <v>1</v>
      </c>
      <c r="D4" t="s">
        <v>25</v>
      </c>
      <c r="E4">
        <f>1/100</f>
        <v>0.01</v>
      </c>
      <c r="F4" t="s">
        <v>7</v>
      </c>
    </row>
    <row r="5" spans="1:7" x14ac:dyDescent="0.25">
      <c r="A5" t="s">
        <v>10</v>
      </c>
      <c r="B5" t="s">
        <v>11</v>
      </c>
      <c r="C5">
        <v>1</v>
      </c>
      <c r="D5" t="s">
        <v>26</v>
      </c>
      <c r="E5">
        <v>1</v>
      </c>
      <c r="F5" t="s">
        <v>26</v>
      </c>
    </row>
    <row r="7" spans="1:7" x14ac:dyDescent="0.25">
      <c r="A7" t="s">
        <v>15</v>
      </c>
      <c r="B7" t="s">
        <v>16</v>
      </c>
      <c r="C7">
        <f>C1/C2*C3/C4*C5</f>
        <v>1</v>
      </c>
      <c r="D7" t="s">
        <v>23</v>
      </c>
      <c r="E7">
        <f>60*60*24/100^3</f>
        <v>8.6400000000000005E-2</v>
      </c>
      <c r="F7" t="s">
        <v>21</v>
      </c>
    </row>
    <row r="8" spans="1:7" x14ac:dyDescent="0.25">
      <c r="A8" t="s">
        <v>18</v>
      </c>
      <c r="B8" t="s">
        <v>19</v>
      </c>
      <c r="C8">
        <f>PI()*2</f>
        <v>6.2831853071795862</v>
      </c>
      <c r="E8">
        <f>PI()*2</f>
        <v>6.2831853071795862</v>
      </c>
    </row>
    <row r="9" spans="1:7" x14ac:dyDescent="0.25">
      <c r="E9">
        <f>E7/E1*E2/E3*E4/E5*E8</f>
        <v>5.4286721054031623E-2</v>
      </c>
    </row>
    <row r="10" spans="1:7" x14ac:dyDescent="0.25">
      <c r="A10" t="s">
        <v>20</v>
      </c>
      <c r="E10" s="3">
        <f>1/E9</f>
        <v>18.420711006006407</v>
      </c>
    </row>
    <row r="14" spans="1:7" x14ac:dyDescent="0.25">
      <c r="G14" s="2" t="s">
        <v>34</v>
      </c>
    </row>
  </sheetData>
  <hyperlinks>
    <hyperlink ref="G14" r:id="rId1" xr:uid="{15D2F0A2-22E2-404F-B4D0-8BC9FCE91818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F4A1-623B-498F-8BE4-C1E703758C9D}">
  <dimension ref="A1:G18"/>
  <sheetViews>
    <sheetView workbookViewId="0">
      <selection activeCell="E5" sqref="E5"/>
    </sheetView>
  </sheetViews>
  <sheetFormatPr defaultRowHeight="15" x14ac:dyDescent="0.25"/>
  <cols>
    <col min="1" max="1" width="19.28515625" bestFit="1" customWidth="1"/>
    <col min="2" max="2" width="5.140625" customWidth="1"/>
    <col min="3" max="3" width="6.7109375" customWidth="1"/>
    <col min="4" max="4" width="14" customWidth="1"/>
    <col min="5" max="5" width="14.85546875" customWidth="1"/>
  </cols>
  <sheetData>
    <row r="1" spans="1:6" x14ac:dyDescent="0.25">
      <c r="A1" t="s">
        <v>0</v>
      </c>
      <c r="B1" t="s">
        <v>4</v>
      </c>
      <c r="C1">
        <v>1</v>
      </c>
      <c r="D1" t="s">
        <v>22</v>
      </c>
      <c r="E1">
        <v>1000</v>
      </c>
      <c r="F1" t="s">
        <v>1</v>
      </c>
    </row>
    <row r="2" spans="1:6" x14ac:dyDescent="0.25">
      <c r="A2" t="s">
        <v>2</v>
      </c>
      <c r="B2" t="s">
        <v>3</v>
      </c>
      <c r="C2">
        <v>1</v>
      </c>
      <c r="D2" t="s">
        <v>24</v>
      </c>
      <c r="E2">
        <v>1</v>
      </c>
      <c r="F2" t="s">
        <v>24</v>
      </c>
    </row>
    <row r="3" spans="1:6" x14ac:dyDescent="0.25">
      <c r="A3" t="s">
        <v>5</v>
      </c>
      <c r="B3" t="s">
        <v>6</v>
      </c>
      <c r="C3">
        <v>1</v>
      </c>
      <c r="D3" t="s">
        <v>27</v>
      </c>
      <c r="E3">
        <f>1/100^2</f>
        <v>1E-4</v>
      </c>
      <c r="F3" t="s">
        <v>12</v>
      </c>
    </row>
    <row r="4" spans="1:6" x14ac:dyDescent="0.25">
      <c r="A4" t="s">
        <v>8</v>
      </c>
      <c r="B4" t="s">
        <v>9</v>
      </c>
      <c r="C4">
        <v>1</v>
      </c>
      <c r="D4" t="s">
        <v>25</v>
      </c>
      <c r="E4">
        <f>1/100</f>
        <v>0.01</v>
      </c>
      <c r="F4" t="s">
        <v>7</v>
      </c>
    </row>
    <row r="5" spans="1:6" x14ac:dyDescent="0.25">
      <c r="A5" t="s">
        <v>10</v>
      </c>
      <c r="B5" t="s">
        <v>11</v>
      </c>
      <c r="C5">
        <v>1</v>
      </c>
      <c r="D5" t="s">
        <v>28</v>
      </c>
      <c r="E5">
        <f>C5/1.01972/1.01325</f>
        <v>0.96783751099911042</v>
      </c>
      <c r="F5" t="s">
        <v>26</v>
      </c>
    </row>
    <row r="7" spans="1:6" x14ac:dyDescent="0.25">
      <c r="A7" t="s">
        <v>15</v>
      </c>
      <c r="B7" t="s">
        <v>16</v>
      </c>
      <c r="C7">
        <f>C1/C2*C3/C4*C5</f>
        <v>1</v>
      </c>
      <c r="D7" t="s">
        <v>23</v>
      </c>
      <c r="E7">
        <f>60*60*24/100^3</f>
        <v>8.6400000000000005E-2</v>
      </c>
      <c r="F7" t="s">
        <v>21</v>
      </c>
    </row>
    <row r="8" spans="1:6" x14ac:dyDescent="0.25">
      <c r="A8" t="s">
        <v>18</v>
      </c>
      <c r="B8" t="s">
        <v>19</v>
      </c>
      <c r="C8">
        <f>PI()*2</f>
        <v>6.2831853071795862</v>
      </c>
      <c r="E8">
        <f>PI()*2</f>
        <v>6.2831853071795862</v>
      </c>
    </row>
    <row r="9" spans="1:6" x14ac:dyDescent="0.25">
      <c r="E9">
        <f>E7/E1*E2/E3*E4/E5*E8</f>
        <v>5.6090738824527253E-2</v>
      </c>
    </row>
    <row r="10" spans="1:6" x14ac:dyDescent="0.25">
      <c r="A10" t="s">
        <v>20</v>
      </c>
      <c r="E10" s="3">
        <f>1/E9</f>
        <v>17.828255090887158</v>
      </c>
    </row>
    <row r="18" spans="7:7" x14ac:dyDescent="0.25">
      <c r="G18" t="s">
        <v>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5B0AB-260A-4751-B8E3-3F1B55EC2967}">
  <dimension ref="A1:H25"/>
  <sheetViews>
    <sheetView workbookViewId="0">
      <selection activeCell="E31" sqref="E31"/>
    </sheetView>
  </sheetViews>
  <sheetFormatPr defaultRowHeight="15" x14ac:dyDescent="0.25"/>
  <cols>
    <col min="1" max="1" width="19.28515625" bestFit="1" customWidth="1"/>
    <col min="2" max="2" width="5.140625" customWidth="1"/>
    <col min="3" max="3" width="6.7109375" customWidth="1"/>
    <col min="4" max="4" width="14.140625" customWidth="1"/>
    <col min="5" max="5" width="14.85546875" customWidth="1"/>
  </cols>
  <sheetData>
    <row r="1" spans="1:6" x14ac:dyDescent="0.25">
      <c r="A1" t="s">
        <v>0</v>
      </c>
      <c r="B1" t="s">
        <v>4</v>
      </c>
      <c r="C1">
        <v>1</v>
      </c>
      <c r="D1" t="s">
        <v>12</v>
      </c>
      <c r="E1">
        <f>10^12*1000</f>
        <v>1000000000000000</v>
      </c>
      <c r="F1" t="s">
        <v>1</v>
      </c>
    </row>
    <row r="2" spans="1:6" x14ac:dyDescent="0.25">
      <c r="A2" t="s">
        <v>2</v>
      </c>
      <c r="B2" t="s">
        <v>3</v>
      </c>
      <c r="C2">
        <v>1</v>
      </c>
      <c r="D2" t="s">
        <v>13</v>
      </c>
      <c r="E2">
        <v>1000</v>
      </c>
      <c r="F2" t="s">
        <v>24</v>
      </c>
    </row>
    <row r="3" spans="1:6" x14ac:dyDescent="0.25">
      <c r="A3" t="s">
        <v>5</v>
      </c>
      <c r="B3" t="s">
        <v>6</v>
      </c>
      <c r="C3">
        <v>1</v>
      </c>
      <c r="D3" t="s">
        <v>12</v>
      </c>
      <c r="E3">
        <v>1</v>
      </c>
      <c r="F3" t="s">
        <v>12</v>
      </c>
    </row>
    <row r="4" spans="1:6" x14ac:dyDescent="0.25">
      <c r="A4" t="s">
        <v>8</v>
      </c>
      <c r="B4" t="s">
        <v>9</v>
      </c>
      <c r="C4">
        <v>1</v>
      </c>
      <c r="D4" t="s">
        <v>7</v>
      </c>
      <c r="E4">
        <v>1</v>
      </c>
      <c r="F4" t="s">
        <v>7</v>
      </c>
    </row>
    <row r="5" spans="1:6" x14ac:dyDescent="0.25">
      <c r="A5" t="s">
        <v>10</v>
      </c>
      <c r="B5" t="s">
        <v>11</v>
      </c>
      <c r="C5">
        <v>1</v>
      </c>
      <c r="D5" t="s">
        <v>14</v>
      </c>
      <c r="E5">
        <f>9.8692*10^-6</f>
        <v>9.8691999999999986E-6</v>
      </c>
      <c r="F5" t="s">
        <v>26</v>
      </c>
    </row>
    <row r="7" spans="1:6" x14ac:dyDescent="0.25">
      <c r="A7" t="s">
        <v>15</v>
      </c>
      <c r="B7" t="s">
        <v>16</v>
      </c>
      <c r="C7">
        <f>C1/C2*C3/C4*C5</f>
        <v>1</v>
      </c>
      <c r="D7" t="s">
        <v>17</v>
      </c>
      <c r="E7">
        <f>60*60*24</f>
        <v>86400</v>
      </c>
      <c r="F7" t="s">
        <v>21</v>
      </c>
    </row>
    <row r="8" spans="1:6" x14ac:dyDescent="0.25">
      <c r="A8" t="s">
        <v>18</v>
      </c>
      <c r="B8" t="s">
        <v>19</v>
      </c>
      <c r="C8">
        <f>PI()*2</f>
        <v>6.2831853071795862</v>
      </c>
      <c r="E8">
        <f>PI()*2</f>
        <v>6.2831853071795862</v>
      </c>
    </row>
    <row r="9" spans="1:6" x14ac:dyDescent="0.25">
      <c r="E9">
        <f>E7/E1*E2/E3*E4/E5*E8</f>
        <v>5.5006202178526753E-2</v>
      </c>
    </row>
    <row r="10" spans="1:6" x14ac:dyDescent="0.25">
      <c r="A10" t="s">
        <v>20</v>
      </c>
      <c r="E10" s="3">
        <f>1/E9</f>
        <v>18.179768106047842</v>
      </c>
    </row>
    <row r="25" spans="8:8" x14ac:dyDescent="0.25">
      <c r="H25" t="s">
        <v>35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2008-F55B-4C88-9D63-52878E479DF9}">
  <dimension ref="A1:I28"/>
  <sheetViews>
    <sheetView workbookViewId="0">
      <selection activeCell="E17" sqref="E17"/>
    </sheetView>
  </sheetViews>
  <sheetFormatPr defaultRowHeight="15" x14ac:dyDescent="0.25"/>
  <cols>
    <col min="1" max="1" width="19.28515625" bestFit="1" customWidth="1"/>
    <col min="2" max="2" width="5.140625" customWidth="1"/>
    <col min="3" max="3" width="6.5703125" customWidth="1"/>
    <col min="4" max="4" width="14" customWidth="1"/>
    <col min="5" max="5" width="14.85546875" customWidth="1"/>
  </cols>
  <sheetData>
    <row r="1" spans="1:6" x14ac:dyDescent="0.25">
      <c r="A1" t="s">
        <v>0</v>
      </c>
      <c r="B1" t="s">
        <v>4</v>
      </c>
      <c r="C1">
        <v>1</v>
      </c>
      <c r="D1" t="s">
        <v>37</v>
      </c>
      <c r="E1">
        <v>1</v>
      </c>
      <c r="F1" t="s">
        <v>1</v>
      </c>
    </row>
    <row r="2" spans="1:6" x14ac:dyDescent="0.25">
      <c r="A2" t="s">
        <v>2</v>
      </c>
      <c r="B2" t="s">
        <v>3</v>
      </c>
      <c r="C2">
        <v>1</v>
      </c>
      <c r="D2" t="s">
        <v>38</v>
      </c>
      <c r="E2">
        <v>1</v>
      </c>
      <c r="F2" t="s">
        <v>24</v>
      </c>
    </row>
    <row r="3" spans="1:6" x14ac:dyDescent="0.25">
      <c r="A3" t="s">
        <v>5</v>
      </c>
      <c r="B3" t="s">
        <v>6</v>
      </c>
      <c r="C3">
        <v>1</v>
      </c>
      <c r="D3" t="s">
        <v>39</v>
      </c>
      <c r="E3">
        <f>0.3048^2</f>
        <v>9.2903040000000006E-2</v>
      </c>
      <c r="F3" t="s">
        <v>12</v>
      </c>
    </row>
    <row r="4" spans="1:6" x14ac:dyDescent="0.25">
      <c r="A4" t="s">
        <v>8</v>
      </c>
      <c r="B4" t="s">
        <v>9</v>
      </c>
      <c r="C4">
        <v>1</v>
      </c>
      <c r="D4" t="s">
        <v>40</v>
      </c>
      <c r="E4">
        <v>0.30480000000000002</v>
      </c>
      <c r="F4" t="s">
        <v>7</v>
      </c>
    </row>
    <row r="5" spans="1:6" x14ac:dyDescent="0.25">
      <c r="A5" t="s">
        <v>10</v>
      </c>
      <c r="B5" t="s">
        <v>11</v>
      </c>
      <c r="C5">
        <v>1</v>
      </c>
      <c r="D5" t="s">
        <v>41</v>
      </c>
      <c r="E5">
        <f>0.0689476/1.01325</f>
        <v>6.8045990624228961E-2</v>
      </c>
      <c r="F5" t="s">
        <v>26</v>
      </c>
    </row>
    <row r="7" spans="1:6" x14ac:dyDescent="0.25">
      <c r="A7" t="s">
        <v>15</v>
      </c>
      <c r="B7" t="s">
        <v>16</v>
      </c>
      <c r="C7">
        <v>1.127E-3</v>
      </c>
      <c r="D7" t="s">
        <v>42</v>
      </c>
      <c r="E7">
        <f>0.158987*C7</f>
        <v>1.7917834899999999E-4</v>
      </c>
      <c r="F7" t="s">
        <v>21</v>
      </c>
    </row>
    <row r="8" spans="1:6" x14ac:dyDescent="0.25">
      <c r="A8" t="s">
        <v>18</v>
      </c>
      <c r="B8" t="s">
        <v>19</v>
      </c>
      <c r="C8">
        <f>PI()*2</f>
        <v>6.2831853071795862</v>
      </c>
      <c r="E8">
        <f>PI()*2</f>
        <v>6.2831853071795862</v>
      </c>
    </row>
    <row r="9" spans="1:6" x14ac:dyDescent="0.25">
      <c r="E9">
        <f>E7/E1*E2/E3*E4/E5*E8</f>
        <v>5.4281006917768521E-2</v>
      </c>
    </row>
    <row r="10" spans="1:6" x14ac:dyDescent="0.25">
      <c r="A10" t="s">
        <v>20</v>
      </c>
      <c r="C10">
        <f>1/(C7*C8)</f>
        <v>141.22000274347414</v>
      </c>
      <c r="E10" s="3">
        <f>1/E9</f>
        <v>18.42265014565632</v>
      </c>
    </row>
    <row r="28" spans="9:9" x14ac:dyDescent="0.25">
      <c r="I28" t="s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var0 (ГОСТ)</vt:lpstr>
      <vt:lpstr>var1</vt:lpstr>
      <vt:lpstr>var2</vt:lpstr>
      <vt:lpstr>var3</vt:lpstr>
      <vt:lpstr>var4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Sukhanov</dc:creator>
  <cp:lastModifiedBy>Aleksandr Sukhanov</cp:lastModifiedBy>
  <dcterms:created xsi:type="dcterms:W3CDTF">2024-11-24T17:37:42Z</dcterms:created>
  <dcterms:modified xsi:type="dcterms:W3CDTF">2024-11-27T08:10:06Z</dcterms:modified>
</cp:coreProperties>
</file>